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11" yWindow="6525" windowWidth="28320" windowHeight="7200" activeTab="0"/>
  </bookViews>
  <sheets>
    <sheet name="реабели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<sst xmlns="http://schemas.openxmlformats.org/spreadsheetml/2006/main" count="87" uniqueCount="71">
  <si>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№ п/п</t>
  </si>
  <si>
    <t>Пример расчета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</si>
  <si>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</si>
  <si>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</si>
  <si>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</si>
  <si>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</si>
  <si>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>Ожидаемая сумма расходов в текущем году</t>
  </si>
  <si>
    <t>Фактические расходы за отчетный финансовый год</t>
  </si>
  <si>
    <t>Планируемая сумма к расходов на очередной финансовый  год</t>
  </si>
  <si>
    <t>5=гр.4*1000/гр.3/12 мес</t>
  </si>
  <si>
    <t xml:space="preserve"> </t>
  </si>
  <si>
    <t xml:space="preserve">Наименование выплат </t>
  </si>
  <si>
    <t>Государственная программа</t>
  </si>
  <si>
    <t>Наименование РО</t>
  </si>
  <si>
    <t>Код РО</t>
  </si>
  <si>
    <t xml:space="preserve">Статус   РО                                                                          </t>
  </si>
  <si>
    <t>Мероприятие</t>
  </si>
  <si>
    <t>Индекс на услуги жилищно-коммунального хозяйства</t>
  </si>
  <si>
    <t xml:space="preserve">Второй год планового периода </t>
  </si>
  <si>
    <t>Действующие</t>
  </si>
  <si>
    <t>Краевой бюджет</t>
  </si>
  <si>
    <t>1003</t>
  </si>
  <si>
    <t>1710184531</t>
  </si>
  <si>
    <t>04/1-028</t>
  </si>
  <si>
    <t>Министерство труда и социальной защиты населения Забайкальского края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</si>
  <si>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</si>
  <si>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</si>
  <si>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</si>
  <si>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</si>
  <si>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</si>
  <si>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</si>
  <si>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</si>
  <si>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r>
      <t xml:space="preserve">Тип БА                                                     </t>
    </r>
    <r>
      <rPr>
        <u val="single"/>
        <sz val="14"/>
        <rFont val="Times New Roman"/>
        <family val="1"/>
      </rPr>
      <t xml:space="preserve">         </t>
    </r>
  </si>
  <si>
    <t>Социальная поддержка граждан</t>
  </si>
  <si>
    <t>Ежемесячные компенсации расходов  по оплате жилого помещения и коммунальных услуг отдельным категориям граждан</t>
  </si>
  <si>
    <t>БА 1.6 и 2.1</t>
  </si>
  <si>
    <t>244</t>
  </si>
  <si>
    <t>313</t>
  </si>
  <si>
    <t>Численность граждан получающих компенсацию  в отчетном году, человек</t>
  </si>
  <si>
    <t>Численность граждан получающих компенсацию  в текущем году (по состоянию на 01.05), человек</t>
  </si>
  <si>
    <t>Ожидаемая Численность граждан получающих компенсацию  в текущем  году, человек</t>
  </si>
  <si>
    <t>Прогнозная численность получателей компенсации на очередной год</t>
  </si>
  <si>
    <t xml:space="preserve">Первый год планового периода </t>
  </si>
  <si>
    <t>Расходы на предоставление компенсации тыс.рублей</t>
  </si>
  <si>
    <t>Средний размер компенсации в месяц ( за отчетный год, рублей)</t>
  </si>
  <si>
    <t>Расходы на ежемесячную компенсацию, тыс.рублей (313)</t>
  </si>
  <si>
    <t>Расходы на доставку, тыс. рублей (244)</t>
  </si>
  <si>
    <t>Всего расходов, тыс. рублей</t>
  </si>
  <si>
    <t xml:space="preserve">Средний размер компенсации в месяц, рублей  </t>
  </si>
  <si>
    <t>Расходы на доставку  (244)</t>
  </si>
  <si>
    <t>Всего расходов, тыс.
рублей</t>
  </si>
  <si>
    <t>Прогнозная численность получателей компенсации на первый год планового периода, человек</t>
  </si>
  <si>
    <t>11=гр.8*1000/гр.7/12 мес</t>
  </si>
  <si>
    <t>Доля граждан получающих компенсацию через организациию почтовой связи, %</t>
  </si>
  <si>
    <t>Обоснование бюджетных ассинований  на предоставление ежемесячной компенсации расходов на  оплату жилых помещений и коммунальных услуг реабилитированным лицам и лицам, признанным пострадавшими от политических репрессий в Забайкальском крае</t>
  </si>
  <si>
    <t xml:space="preserve">Ежемесячная компенсация расходов на оплату жилых помещений и коммунальных услуг реабилитированным лицам и лицам, признанным пострадавшими от политических репрессий в Забайкальском крае
</t>
  </si>
  <si>
    <t>«Приложение № 43</t>
  </si>
  <si>
    <t xml:space="preserve">Предоставление ежемесячной компенсации расходов на оплату жилых помещений и коммунальных услуг реабилитированным лицам и лицам, признанным пострадавшими от политических репрессий
</t>
  </si>
  <si>
    <t>15 =( гр.11 * гр.12 *(12мес-гр.14)/1000)+(гр.11*гр.12*гр.14* гр.13 /1000)</t>
  </si>
  <si>
    <t>17=гр15*гр16/100*0,018 + гр15*(100-гр16)/100*0,0117</t>
  </si>
  <si>
    <t>18=гр15+гр17</t>
  </si>
  <si>
    <t>Период с индексацией</t>
  </si>
  <si>
    <t>23=гр22*гр16/100*0,018 + гр22*(100-гр16)/100*0,0117</t>
  </si>
  <si>
    <t>24=гр22 +  гр23</t>
  </si>
  <si>
    <t>22 =( гр.11 * гр.13*гр.19 *(12мес-гр.21)/1000)+(гр.11*гр.13*гр.19* гр.20*гр.21 /1000)</t>
  </si>
  <si>
    <t>30=гр26 +  гр27</t>
  </si>
  <si>
    <t>28 =( гр.11 * гр.13*гр.20*гр.25 *(12мес-гр.27)/1000)+(гр.11*гр.13*гр.20* гр.26*гр.25*гр.27 /1000)</t>
  </si>
  <si>
    <t>29=гр28*гр16/100*0,018 + гр28*(100-гр16)/100*0,0117</t>
  </si>
  <si>
    <t xml:space="preserve">Приложение № 6 </t>
  </si>
  <si>
    <t>»</t>
  </si>
  <si>
    <t>к приказу Министерства финансов 
Забайкальского края 
от  29 марта 2022 года № 68-пд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</si>
</sst>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7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2" fontId="5" fillId="0" borderId="0" xfId="0" applyNumberFormat="1" applyFont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52" fillId="0" borderId="1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49" fontId="52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49" fontId="53" fillId="0" borderId="13" xfId="0" applyNumberFormat="1" applyFont="1" applyFill="1" applyBorder="1" applyAlignment="1">
      <alignment horizontal="justify" vertical="top"/>
    </xf>
    <xf numFmtId="0" fontId="10" fillId="0" borderId="13" xfId="0" applyFont="1" applyBorder="1" applyAlignment="1">
      <alignment horizontal="left" vertical="top" wrapText="1"/>
    </xf>
    <xf numFmtId="49" fontId="53" fillId="0" borderId="12" xfId="0" applyNumberFormat="1" applyFont="1" applyFill="1" applyBorder="1" applyAlignment="1">
      <alignment horizontal="justify" vertical="top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2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9" fillId="0" borderId="12" xfId="0" applyNumberFormat="1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5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4" fontId="52" fillId="0" borderId="12" xfId="0" applyNumberFormat="1" applyFont="1" applyBorder="1" applyAlignment="1">
      <alignment horizontal="left" wrapText="1"/>
    </xf>
    <xf numFmtId="0" fontId="52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4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4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5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50" zoomScaleNormal="40" zoomScaleSheetLayoutView="50" workbookViewId="0" topLeftCell="A1">
      <selection activeCell="Y2" sqref="Y2:AD4"/>
    </sheetView>
  </sheetViews>
  <sheetFormatPr defaultColWidth="9.00390625" defaultRowHeight="12.75" outlineLevelRow="1"/>
  <cols>
    <col min="1" max="1" width="4.375" style="0" customWidth="1"/>
    <col min="2" max="2" width="29.75390625" style="0" customWidth="1"/>
    <col min="3" max="3" width="12.00390625" style="0" customWidth="1"/>
    <col min="4" max="4" width="18.125" style="0" customWidth="1"/>
    <col min="5" max="5" width="14.875" style="0" customWidth="1"/>
    <col min="6" max="6" width="11.625" style="0" customWidth="1"/>
    <col min="7" max="7" width="10.00390625" style="0" customWidth="1"/>
    <col min="8" max="8" width="8.625" style="0" customWidth="1"/>
    <col min="9" max="9" width="7.75390625" style="0" customWidth="1"/>
    <col min="10" max="10" width="7.25390625" style="0" customWidth="1"/>
    <col min="11" max="11" width="18.125" style="0" customWidth="1"/>
    <col min="12" max="12" width="13.75390625" style="0" customWidth="1"/>
    <col min="13" max="13" width="10.625" style="0" customWidth="1"/>
    <col min="14" max="14" width="13.00390625" style="0" customWidth="1"/>
    <col min="15" max="15" width="21.00390625" style="0" customWidth="1"/>
    <col min="16" max="16" width="14.625" style="0" customWidth="1"/>
    <col min="17" max="17" width="24.00390625" style="0" customWidth="1"/>
    <col min="18" max="18" width="10.25390625" style="0" customWidth="1"/>
    <col min="19" max="19" width="12.875" style="0" customWidth="1"/>
    <col min="20" max="21" width="12.625" style="0" customWidth="1"/>
    <col min="22" max="22" width="30.125" style="0" customWidth="1"/>
    <col min="23" max="23" width="21.125" style="0" customWidth="1"/>
    <col min="24" max="24" width="11.625" style="0" customWidth="1"/>
    <col min="25" max="25" width="12.875" style="0" customWidth="1"/>
    <col min="26" max="26" width="14.125" style="0" customWidth="1"/>
    <col min="27" max="27" width="12.75390625" style="0" customWidth="1"/>
    <col min="28" max="28" width="26.25390625" style="0" customWidth="1"/>
    <col min="29" max="29" width="19.75390625" style="0" customWidth="1"/>
    <col min="30" max="30" width="13.375" style="0" customWidth="1"/>
  </cols>
  <sheetData>
    <row r="1" spans="22:30" ht="33" customHeight="1">
      <c r="V1" s="66"/>
      <c r="W1" s="66"/>
      <c r="X1" s="66"/>
      <c r="Y1" s="81" t="s">
        <v>68</v>
      </c>
      <c r="Z1" s="81"/>
      <c r="AA1" s="81"/>
      <c r="AB1" s="81"/>
      <c r="AC1" s="81"/>
      <c r="AD1" s="81"/>
    </row>
    <row r="2" spans="22:30" ht="33" customHeight="1">
      <c r="V2" s="66"/>
      <c r="W2" s="66"/>
      <c r="X2" s="66"/>
      <c r="Y2" s="71" t="s">
        <v>70</v>
      </c>
      <c r="Z2" s="71"/>
      <c r="AA2" s="71"/>
      <c r="AB2" s="71"/>
      <c r="AC2" s="71"/>
      <c r="AD2" s="71"/>
    </row>
    <row r="3" spans="22:30" ht="12.75" customHeight="1">
      <c r="V3" s="66"/>
      <c r="W3" s="66"/>
      <c r="X3" s="66"/>
      <c r="Y3" s="71"/>
      <c r="Z3" s="71"/>
      <c r="AA3" s="71"/>
      <c r="AB3" s="71"/>
      <c r="AC3" s="71"/>
      <c r="AD3" s="71"/>
    </row>
    <row r="4" spans="22:30" ht="12.75" customHeight="1">
      <c r="V4" s="66"/>
      <c r="W4" s="66"/>
      <c r="X4" s="66"/>
      <c r="Y4" s="71"/>
      <c r="Z4" s="71"/>
      <c r="AA4" s="71"/>
      <c r="AB4" s="71"/>
      <c r="AC4" s="71"/>
      <c r="AD4" s="71"/>
    </row>
    <row r="5" spans="22:30" ht="19.5" customHeight="1">
      <c r="V5" s="67"/>
      <c r="W5" s="67"/>
      <c r="X5" s="67"/>
      <c r="Y5" s="67"/>
      <c r="Z5" s="81" t="s">
        <v>56</v>
      </c>
      <c r="AA5" s="81"/>
      <c r="AB5" s="81"/>
      <c r="AC5" s="81"/>
      <c r="AD5" s="81"/>
    </row>
    <row r="6" spans="22:30" ht="62.25" customHeight="1">
      <c r="V6" s="71" t="s">
        <v>31</v>
      </c>
      <c r="W6" s="71"/>
      <c r="X6" s="71"/>
      <c r="Y6" s="71"/>
      <c r="Z6" s="71"/>
      <c r="AA6" s="71"/>
      <c r="AB6" s="71"/>
      <c r="AC6" s="71"/>
      <c r="AD6" s="71"/>
    </row>
    <row r="7" spans="22:29" ht="21.75" customHeight="1" hidden="1">
      <c r="V7" s="8"/>
      <c r="W7" s="8"/>
      <c r="X7" s="8"/>
      <c r="Y7" s="8"/>
      <c r="Z7" s="8"/>
      <c r="AA7" s="8"/>
      <c r="AB7" s="8"/>
      <c r="AC7" s="8"/>
    </row>
    <row r="8" ht="12.75" hidden="1"/>
    <row r="9" ht="14.25" customHeight="1"/>
    <row r="10" spans="1:30" s="2" customFormat="1" ht="48.75" customHeight="1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2:18" ht="12.75">
      <c r="B11" s="7"/>
      <c r="C11" s="7"/>
      <c r="D11" s="7"/>
      <c r="E11" s="7"/>
      <c r="F11" s="7"/>
      <c r="R11" t="s">
        <v>10</v>
      </c>
    </row>
    <row r="12" spans="2:30" ht="37.5">
      <c r="B12" s="30" t="s">
        <v>12</v>
      </c>
      <c r="C12" s="84" t="s">
        <v>33</v>
      </c>
      <c r="D12" s="84"/>
      <c r="E12" s="84"/>
      <c r="F12" s="84"/>
      <c r="G12" s="84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2:30" ht="18" customHeight="1">
      <c r="B13" s="30" t="s">
        <v>2</v>
      </c>
      <c r="C13" s="86" t="s">
        <v>24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2:30" ht="18.75">
      <c r="B14" s="30" t="s">
        <v>3</v>
      </c>
      <c r="C14" s="88">
        <v>1061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2:30" ht="21.75" customHeight="1">
      <c r="B15" s="30" t="s">
        <v>13</v>
      </c>
      <c r="C15" s="31" t="s">
        <v>34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2:30" ht="18.75">
      <c r="B16" s="30" t="s">
        <v>14</v>
      </c>
      <c r="C16" s="34" t="s">
        <v>23</v>
      </c>
      <c r="D16" s="35"/>
      <c r="E16" s="35"/>
      <c r="F16" s="36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2:30" ht="18.75">
      <c r="B17" s="30" t="s">
        <v>15</v>
      </c>
      <c r="C17" s="39" t="s">
        <v>19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2:30" ht="37.5">
      <c r="B18" s="30" t="s">
        <v>4</v>
      </c>
      <c r="C18" s="48" t="s">
        <v>20</v>
      </c>
      <c r="D18" s="48"/>
      <c r="E18" s="39"/>
      <c r="F18" s="4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2:30" ht="18.75" customHeight="1">
      <c r="B19" s="30" t="s">
        <v>32</v>
      </c>
      <c r="C19" s="74" t="s">
        <v>35</v>
      </c>
      <c r="D19" s="74"/>
      <c r="E19" s="74"/>
      <c r="F19" s="41"/>
      <c r="G19" s="41"/>
      <c r="H19" s="41"/>
      <c r="I19" s="41"/>
      <c r="J19" s="41"/>
      <c r="K19" s="41"/>
      <c r="L19" s="41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2:30" ht="28.5" customHeight="1">
      <c r="B20" s="72" t="s">
        <v>5</v>
      </c>
      <c r="C20" s="42" t="s">
        <v>21</v>
      </c>
      <c r="D20" s="42" t="s">
        <v>22</v>
      </c>
      <c r="E20" s="42" t="s">
        <v>36</v>
      </c>
      <c r="F20" s="43"/>
      <c r="G20" s="43"/>
      <c r="H20" s="43"/>
      <c r="I20" s="43"/>
      <c r="J20" s="43"/>
      <c r="K20" s="43"/>
      <c r="L20" s="43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2:30" ht="25.5" customHeight="1">
      <c r="B21" s="72"/>
      <c r="C21" s="42" t="s">
        <v>21</v>
      </c>
      <c r="D21" s="42" t="s">
        <v>22</v>
      </c>
      <c r="E21" s="44" t="s">
        <v>37</v>
      </c>
      <c r="F21" s="45"/>
      <c r="G21" s="45"/>
      <c r="H21" s="45"/>
      <c r="I21" s="46"/>
      <c r="J21" s="46"/>
      <c r="K21" s="46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2:30" ht="39" customHeight="1">
      <c r="B22" s="30" t="s">
        <v>16</v>
      </c>
      <c r="C22" s="73" t="s">
        <v>57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1"/>
      <c r="AD22" s="61"/>
    </row>
    <row r="23" spans="3:6" ht="12.75">
      <c r="C23" s="83"/>
      <c r="D23" s="83"/>
      <c r="E23" s="83"/>
      <c r="F23" s="7"/>
    </row>
    <row r="24" spans="1:30" ht="30.75" customHeight="1">
      <c r="A24" s="70" t="s">
        <v>0</v>
      </c>
      <c r="B24" s="69" t="s">
        <v>11</v>
      </c>
      <c r="C24" s="69" t="s">
        <v>38</v>
      </c>
      <c r="D24" s="69" t="s">
        <v>7</v>
      </c>
      <c r="E24" s="69"/>
      <c r="F24" s="69" t="s">
        <v>39</v>
      </c>
      <c r="G24" s="69" t="s">
        <v>40</v>
      </c>
      <c r="H24" s="69" t="s">
        <v>6</v>
      </c>
      <c r="I24" s="69"/>
      <c r="J24" s="69"/>
      <c r="K24" s="69"/>
      <c r="L24" s="69" t="s">
        <v>41</v>
      </c>
      <c r="M24" s="69" t="s">
        <v>8</v>
      </c>
      <c r="N24" s="69"/>
      <c r="O24" s="69"/>
      <c r="P24" s="69"/>
      <c r="Q24" s="69"/>
      <c r="R24" s="69"/>
      <c r="S24" s="69" t="s">
        <v>42</v>
      </c>
      <c r="T24" s="69"/>
      <c r="U24" s="69"/>
      <c r="V24" s="69"/>
      <c r="W24" s="69"/>
      <c r="X24" s="69"/>
      <c r="Y24" s="69" t="s">
        <v>18</v>
      </c>
      <c r="Z24" s="69"/>
      <c r="AA24" s="69"/>
      <c r="AB24" s="69"/>
      <c r="AC24" s="69"/>
      <c r="AD24" s="69"/>
    </row>
    <row r="25" spans="1:30" ht="117" customHeight="1">
      <c r="A25" s="70"/>
      <c r="B25" s="69"/>
      <c r="C25" s="82"/>
      <c r="D25" s="49" t="s">
        <v>43</v>
      </c>
      <c r="E25" s="49" t="s">
        <v>44</v>
      </c>
      <c r="F25" s="69"/>
      <c r="G25" s="69"/>
      <c r="H25" s="49" t="s">
        <v>45</v>
      </c>
      <c r="I25" s="49" t="s">
        <v>46</v>
      </c>
      <c r="J25" s="49" t="s">
        <v>47</v>
      </c>
      <c r="K25" s="49" t="s">
        <v>48</v>
      </c>
      <c r="L25" s="69"/>
      <c r="M25" s="49" t="s">
        <v>17</v>
      </c>
      <c r="N25" s="49" t="s">
        <v>61</v>
      </c>
      <c r="O25" s="49" t="s">
        <v>45</v>
      </c>
      <c r="P25" s="49" t="s">
        <v>53</v>
      </c>
      <c r="Q25" s="49" t="s">
        <v>49</v>
      </c>
      <c r="R25" s="49" t="s">
        <v>50</v>
      </c>
      <c r="S25" s="49" t="s">
        <v>51</v>
      </c>
      <c r="T25" s="49" t="s">
        <v>17</v>
      </c>
      <c r="U25" s="49" t="s">
        <v>61</v>
      </c>
      <c r="V25" s="49" t="s">
        <v>45</v>
      </c>
      <c r="W25" s="49" t="s">
        <v>49</v>
      </c>
      <c r="X25" s="49" t="s">
        <v>50</v>
      </c>
      <c r="Y25" s="49" t="s">
        <v>51</v>
      </c>
      <c r="Z25" s="49" t="s">
        <v>17</v>
      </c>
      <c r="AA25" s="49" t="s">
        <v>61</v>
      </c>
      <c r="AB25" s="49" t="s">
        <v>45</v>
      </c>
      <c r="AC25" s="49" t="s">
        <v>49</v>
      </c>
      <c r="AD25" s="49" t="s">
        <v>50</v>
      </c>
    </row>
    <row r="26" spans="1:30" s="5" customFormat="1" ht="54.75" customHeight="1">
      <c r="A26" s="50">
        <v>1</v>
      </c>
      <c r="B26" s="50">
        <v>2</v>
      </c>
      <c r="C26" s="50">
        <v>3</v>
      </c>
      <c r="D26" s="50">
        <v>4</v>
      </c>
      <c r="E26" s="50" t="s">
        <v>9</v>
      </c>
      <c r="F26" s="50">
        <v>6</v>
      </c>
      <c r="G26" s="50">
        <v>7</v>
      </c>
      <c r="H26" s="50">
        <v>8</v>
      </c>
      <c r="I26" s="50">
        <v>9</v>
      </c>
      <c r="J26" s="50">
        <v>10</v>
      </c>
      <c r="K26" s="50" t="s">
        <v>52</v>
      </c>
      <c r="L26" s="50">
        <v>12</v>
      </c>
      <c r="M26" s="50">
        <v>13</v>
      </c>
      <c r="N26" s="50">
        <v>14</v>
      </c>
      <c r="O26" s="50" t="s">
        <v>58</v>
      </c>
      <c r="P26" s="50">
        <v>16</v>
      </c>
      <c r="Q26" s="50" t="s">
        <v>59</v>
      </c>
      <c r="R26" s="50" t="s">
        <v>60</v>
      </c>
      <c r="S26" s="50">
        <v>19</v>
      </c>
      <c r="T26" s="50">
        <v>20</v>
      </c>
      <c r="U26" s="50">
        <v>21</v>
      </c>
      <c r="V26" s="50" t="s">
        <v>64</v>
      </c>
      <c r="W26" s="50" t="s">
        <v>62</v>
      </c>
      <c r="X26" s="51" t="s">
        <v>63</v>
      </c>
      <c r="Y26" s="50">
        <v>25</v>
      </c>
      <c r="Z26" s="50">
        <v>26</v>
      </c>
      <c r="AA26" s="50">
        <v>27</v>
      </c>
      <c r="AB26" s="50" t="s">
        <v>66</v>
      </c>
      <c r="AC26" s="50" t="s">
        <v>67</v>
      </c>
      <c r="AD26" s="51" t="s">
        <v>65</v>
      </c>
    </row>
    <row r="27" spans="1:30" s="60" customFormat="1" ht="25.5" customHeight="1" outlineLevel="1">
      <c r="A27" s="52"/>
      <c r="B27" s="53" t="s">
        <v>1</v>
      </c>
      <c r="C27" s="54">
        <v>5</v>
      </c>
      <c r="D27" s="55">
        <v>54</v>
      </c>
      <c r="E27" s="55">
        <f>D27*1000/C27/12</f>
        <v>900</v>
      </c>
      <c r="F27" s="56">
        <v>7</v>
      </c>
      <c r="G27" s="56">
        <v>8</v>
      </c>
      <c r="H27" s="55">
        <v>92</v>
      </c>
      <c r="I27" s="55">
        <v>2</v>
      </c>
      <c r="J27" s="55">
        <f>H27+I27</f>
        <v>94</v>
      </c>
      <c r="K27" s="55">
        <f>H27*1000/G27/12</f>
        <v>958.3333333333334</v>
      </c>
      <c r="L27" s="56">
        <v>9</v>
      </c>
      <c r="M27" s="57">
        <v>1.04</v>
      </c>
      <c r="N27" s="57">
        <v>9</v>
      </c>
      <c r="O27" s="55">
        <f>(K27*L27*(12-N27)/1000)+(K27*L27*N27*M27/1000)</f>
        <v>106.605</v>
      </c>
      <c r="P27" s="56">
        <v>20</v>
      </c>
      <c r="Q27" s="58">
        <f>O27*P27/100*0.018+O27*(100-P27)/100*0.0117</f>
        <v>1.3816007999999997</v>
      </c>
      <c r="R27" s="55">
        <f>O27+Q27</f>
        <v>107.9866008</v>
      </c>
      <c r="S27" s="56">
        <v>12</v>
      </c>
      <c r="T27" s="57">
        <v>1.04</v>
      </c>
      <c r="U27" s="57">
        <v>6</v>
      </c>
      <c r="V27" s="57">
        <f>(K27*M27*S27*(12-U27)/1000)+(K27*M27*S27*T27*U27/1000)</f>
        <v>146.3904</v>
      </c>
      <c r="W27" s="58">
        <f>V27*P27/100*0.018+V27*(100-P27)/100*0.0117</f>
        <v>1.897219584</v>
      </c>
      <c r="X27" s="55">
        <f>R27/L27*T27*S27</f>
        <v>149.74141977600001</v>
      </c>
      <c r="Y27" s="56">
        <v>14</v>
      </c>
      <c r="Z27" s="57">
        <v>1.04</v>
      </c>
      <c r="AA27" s="57">
        <v>9</v>
      </c>
      <c r="AB27" s="57">
        <f>(K27*M27*T27*Y27*(12-AA27)/1000)+(K27*M27*T27*Z27*Y27*AA27/1000)</f>
        <v>179.36172800000006</v>
      </c>
      <c r="AC27" s="58">
        <f>AB27*P27/100*0.018+AB27*(100-P27)/100*0.0117</f>
        <v>2.324527994880001</v>
      </c>
      <c r="AD27" s="59">
        <f>AB27+AC27</f>
        <v>181.68625599488007</v>
      </c>
    </row>
    <row r="28" spans="1:30" ht="177" customHeight="1">
      <c r="A28" s="1"/>
      <c r="B28" s="6" t="s">
        <v>55</v>
      </c>
      <c r="C28" s="1"/>
      <c r="D28" s="3"/>
      <c r="E28" s="3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3:30" ht="14.25" customHeight="1">
      <c r="W29" s="3"/>
      <c r="X29" s="3"/>
      <c r="Y29" s="3"/>
      <c r="Z29" s="3"/>
      <c r="AA29" s="3"/>
      <c r="AB29" s="3"/>
      <c r="AC29" s="3"/>
      <c r="AD29" s="3"/>
    </row>
    <row r="30" spans="2:16" ht="12.75"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23.25" customHeight="1">
      <c r="B31" s="12"/>
      <c r="C31" s="13" t="s">
        <v>25</v>
      </c>
      <c r="D31" s="14"/>
      <c r="E31" s="14"/>
      <c r="F31" s="14"/>
      <c r="G31" s="15"/>
      <c r="H31" s="16"/>
      <c r="I31" s="13" t="s">
        <v>26</v>
      </c>
      <c r="J31" s="17"/>
      <c r="K31" s="17"/>
      <c r="L31" s="18"/>
      <c r="M31" s="29"/>
      <c r="N31" s="63"/>
      <c r="O31" s="10"/>
      <c r="P31" s="10"/>
    </row>
    <row r="32" spans="2:16" ht="15.75">
      <c r="B32" s="12"/>
      <c r="C32" s="12"/>
      <c r="D32" s="25" t="s">
        <v>27</v>
      </c>
      <c r="E32" s="80" t="s">
        <v>28</v>
      </c>
      <c r="F32" s="80"/>
      <c r="G32" s="26"/>
      <c r="H32" s="27"/>
      <c r="I32" s="28"/>
      <c r="J32" s="25" t="s">
        <v>27</v>
      </c>
      <c r="K32" s="75" t="s">
        <v>28</v>
      </c>
      <c r="L32" s="76"/>
      <c r="M32" s="77"/>
      <c r="N32" s="62"/>
      <c r="O32" s="10"/>
      <c r="P32" s="10"/>
    </row>
    <row r="33" spans="2:16" ht="15.75">
      <c r="B33" s="12"/>
      <c r="C33" s="12"/>
      <c r="D33" s="19"/>
      <c r="E33" s="19"/>
      <c r="F33" s="19"/>
      <c r="G33" s="19"/>
      <c r="H33" s="19"/>
      <c r="I33" s="12"/>
      <c r="J33" s="19"/>
      <c r="K33" s="19"/>
      <c r="L33" s="12"/>
      <c r="M33" s="10"/>
      <c r="N33" s="10"/>
      <c r="O33" s="10"/>
      <c r="P33" s="10"/>
    </row>
    <row r="34" spans="2:16" ht="24" customHeight="1">
      <c r="B34" s="20"/>
      <c r="C34" s="21" t="s">
        <v>29</v>
      </c>
      <c r="D34" s="22"/>
      <c r="E34" s="22"/>
      <c r="F34" s="22"/>
      <c r="G34" s="22"/>
      <c r="H34" s="78" t="s">
        <v>30</v>
      </c>
      <c r="I34" s="79"/>
      <c r="J34" s="23"/>
      <c r="K34" s="23"/>
      <c r="L34" s="24"/>
      <c r="M34" s="10"/>
      <c r="N34" s="10"/>
      <c r="O34" s="10"/>
      <c r="P34" s="10"/>
    </row>
    <row r="35" spans="16:30" ht="18.75">
      <c r="P35" s="65"/>
      <c r="Q35" s="65"/>
      <c r="R35" s="65"/>
      <c r="S35" s="65"/>
      <c r="T35" s="65"/>
      <c r="U35" s="65"/>
      <c r="AD35" s="64" t="s">
        <v>69</v>
      </c>
    </row>
    <row r="36" spans="1:2" ht="12.75">
      <c r="A36" s="11"/>
      <c r="B36" s="11"/>
    </row>
  </sheetData>
  <sheetProtection/>
  <mergeCells count="26">
    <mergeCell ref="Z5:AD5"/>
    <mergeCell ref="Y1:AD1"/>
    <mergeCell ref="Y2:AD4"/>
    <mergeCell ref="B24:B25"/>
    <mergeCell ref="C24:C25"/>
    <mergeCell ref="D24:E24"/>
    <mergeCell ref="C23:E23"/>
    <mergeCell ref="C12:AD12"/>
    <mergeCell ref="C13:AD13"/>
    <mergeCell ref="C14:AD14"/>
    <mergeCell ref="K32:M32"/>
    <mergeCell ref="H34:I34"/>
    <mergeCell ref="E32:F32"/>
    <mergeCell ref="H24:K24"/>
    <mergeCell ref="L24:L25"/>
    <mergeCell ref="M24:R24"/>
    <mergeCell ref="A10:AD10"/>
    <mergeCell ref="F24:F25"/>
    <mergeCell ref="G24:G25"/>
    <mergeCell ref="A24:A25"/>
    <mergeCell ref="V6:AD6"/>
    <mergeCell ref="B20:B21"/>
    <mergeCell ref="Y24:AD24"/>
    <mergeCell ref="C22:AB22"/>
    <mergeCell ref="S24:X24"/>
    <mergeCell ref="C19:E19"/>
  </mergeCells>
  <conditionalFormatting sqref="C20:E21">
    <cfRule type="expression" priority="4" dxfId="3" stopIfTrue="1">
      <formula>HasError()</formula>
    </cfRule>
    <cfRule type="expression" priority="5" dxfId="4" stopIfTrue="1">
      <formula>LockedByCondition()</formula>
    </cfRule>
    <cfRule type="expression" priority="6" dxfId="5" stopIfTrue="1">
      <formula>Locked()</formula>
    </cfRule>
  </conditionalFormatting>
  <printOptions/>
  <pageMargins left="0.7874015748031497" right="0.7874015748031497" top="1.3779527559055118" bottom="0.3937007874015748" header="0.984251968503937" footer="0"/>
  <pageSetup firstPageNumber="14" useFirstPageNumber="1" fitToHeight="1" fitToWidth="1" horizontalDpi="600" verticalDpi="600" orientation="landscape" paperSize="9" scale="29" r:id="rId1"/>
  <headerFooter>
    <oddHeader>&amp;C&amp;"Times New Roman,обычный"&amp;26&amp;P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МЛопатина</cp:lastModifiedBy>
  <cp:lastPrinted>2022-03-28T09:07:03Z</cp:lastPrinted>
  <dcterms:created xsi:type="dcterms:W3CDTF">2008-07-16T04:52:56Z</dcterms:created>
  <dcterms:modified xsi:type="dcterms:W3CDTF">2022-03-29T05:28:35Z</dcterms:modified>
  <cp:category/>
  <cp:version/>
  <cp:contentType/>
  <cp:contentStatus/>
</cp:coreProperties>
</file>